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19410" windowHeight="11010" activeTab="3"/>
  </bookViews>
  <sheets>
    <sheet name="1кв" sheetId="23" r:id="rId1"/>
    <sheet name="2кв" sheetId="25" r:id="rId2"/>
    <sheet name="3кв" sheetId="26" r:id="rId3"/>
    <sheet name="4кв" sheetId="27" r:id="rId4"/>
    <sheet name="отчет" sheetId="28" r:id="rId5"/>
  </sheets>
  <definedNames>
    <definedName name="_edn1" localSheetId="0">'1кв'!$A$64</definedName>
    <definedName name="_edn1" localSheetId="1">'2кв'!$A$65</definedName>
    <definedName name="_edn1" localSheetId="2">'3кв'!$A$65</definedName>
    <definedName name="_edn1" localSheetId="3">'4кв'!$A$63</definedName>
    <definedName name="_edn2" localSheetId="0">'1кв'!$A$66</definedName>
    <definedName name="_edn2" localSheetId="1">'2кв'!$A$67</definedName>
    <definedName name="_edn2" localSheetId="2">'3кв'!$A$67</definedName>
    <definedName name="_edn2" localSheetId="3">'4кв'!$A$65</definedName>
    <definedName name="_edn3" localSheetId="0">'1кв'!$A$67</definedName>
    <definedName name="_edn3" localSheetId="1">'2кв'!$A$68</definedName>
    <definedName name="_edn3" localSheetId="2">'3кв'!$A$68</definedName>
    <definedName name="_edn3" localSheetId="3">'4кв'!$A$66</definedName>
    <definedName name="_edn4" localSheetId="0">'1кв'!$A$68</definedName>
    <definedName name="_edn4" localSheetId="1">'2кв'!$A$69</definedName>
    <definedName name="_edn4" localSheetId="2">'3кв'!$A$69</definedName>
    <definedName name="_edn4" localSheetId="3">'4кв'!$A$67</definedName>
    <definedName name="_ednref1" localSheetId="0">'1кв'!#REF!</definedName>
    <definedName name="_ednref1" localSheetId="1">'2кв'!#REF!</definedName>
    <definedName name="_ednref1" localSheetId="2">'3кв'!#REF!</definedName>
    <definedName name="_ednref1" localSheetId="3">'4кв'!#REF!</definedName>
    <definedName name="_ednref2" localSheetId="0">'1кв'!#REF!</definedName>
    <definedName name="_ednref2" localSheetId="1">'2кв'!#REF!</definedName>
    <definedName name="_ednref2" localSheetId="2">'3кв'!#REF!</definedName>
    <definedName name="_ednref2" localSheetId="3">'4кв'!#REF!</definedName>
    <definedName name="_ednref3" localSheetId="0">'1кв'!#REF!</definedName>
    <definedName name="_ednref3" localSheetId="1">'2кв'!#REF!</definedName>
    <definedName name="_ednref3" localSheetId="2">'3кв'!#REF!</definedName>
    <definedName name="_ednref3" localSheetId="3">'4кв'!#REF!</definedName>
    <definedName name="_ednref4" localSheetId="0">'1кв'!#REF!</definedName>
    <definedName name="_ednref4" localSheetId="1">'2кв'!#REF!</definedName>
    <definedName name="_ednref4" localSheetId="2">'3кв'!#REF!</definedName>
    <definedName name="_ednref4" localSheetId="3">'4кв'!#REF!</definedName>
    <definedName name="_xlnm.Print_Area" localSheetId="0">'1кв'!$A$1:$E$47</definedName>
    <definedName name="_xlnm.Print_Area" localSheetId="1">'2кв'!$A$1:$E$48</definedName>
    <definedName name="_xlnm.Print_Area" localSheetId="2">'3кв'!$A$1:$E$48</definedName>
    <definedName name="_xlnm.Print_Area" localSheetId="3">'4кв'!$A$1:$E$46</definedName>
    <definedName name="_xlnm.Print_Area" localSheetId="4">отчет!$A$1:$C$32</definedName>
  </definedNames>
  <calcPr calcId="152511"/>
</workbook>
</file>

<file path=xl/calcChain.xml><?xml version="1.0" encoding="utf-8"?>
<calcChain xmlns="http://schemas.openxmlformats.org/spreadsheetml/2006/main">
  <c r="C19" i="28" l="1"/>
  <c r="C18" i="28"/>
  <c r="C15" i="28"/>
  <c r="C13" i="28"/>
  <c r="C14" i="28"/>
  <c r="C12" i="28"/>
  <c r="C9" i="28"/>
  <c r="C8" i="28"/>
  <c r="C10" i="28" s="1"/>
  <c r="C6" i="28"/>
  <c r="B42" i="27"/>
  <c r="E26" i="27"/>
  <c r="C27" i="28"/>
  <c r="C16" i="28"/>
  <c r="C21" i="28"/>
  <c r="E23" i="27"/>
  <c r="E22" i="27"/>
  <c r="B45" i="27" s="1"/>
  <c r="C22" i="28" l="1"/>
  <c r="B46" i="27"/>
  <c r="E25" i="26"/>
  <c r="E26" i="26"/>
  <c r="B44" i="26" l="1"/>
  <c r="E23" i="26"/>
  <c r="E22" i="26"/>
  <c r="E28" i="26" l="1"/>
  <c r="B47" i="26" s="1"/>
  <c r="B48" i="26" s="1"/>
  <c r="B43" i="25"/>
  <c r="E22" i="25" l="1"/>
  <c r="B46" i="25" l="1"/>
  <c r="E23" i="25"/>
  <c r="E27" i="25"/>
  <c r="B47" i="25" s="1"/>
  <c r="B48" i="25" l="1"/>
  <c r="B45" i="23"/>
  <c r="E23" i="23"/>
  <c r="E22" i="23"/>
  <c r="E26" i="23" l="1"/>
  <c r="B46" i="23" s="1"/>
  <c r="B47" i="23" l="1"/>
</calcChain>
</file>

<file path=xl/sharedStrings.xml><?xml version="1.0" encoding="utf-8"?>
<sst xmlns="http://schemas.openxmlformats.org/spreadsheetml/2006/main" count="253" uniqueCount="99">
  <si>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</si>
  <si>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</si>
  <si>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</si>
  <si>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</si>
  <si>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</si>
  <si>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</si>
  <si>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</si>
  <si>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</si>
  <si>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</si>
  <si>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</si>
  <si>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</si>
  <si>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</si>
  <si>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</si>
  <si>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</si>
  <si>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</si>
  <si>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</si>
  <si>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</si>
  <si>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</si>
  <si>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</si>
  <si>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</si>
  <si>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</si>
  <si>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</si>
  <si>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г. Россошь, ул. Гагарина, д. 2а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</si>
  <si>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№8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</si>
  <si>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№2а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Гагарина</t>
    </r>
  </si>
  <si>
    <t>постоянно</t>
  </si>
  <si>
    <t>Стоимость материалов</t>
  </si>
  <si>
    <t>1 квартал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</si>
  <si>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</si>
  <si>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</si>
  <si>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</si>
  <si>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</si>
  <si>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определена приложением № 9 к договору </t>
  </si>
  <si>
    <t>Оплачено , руб</t>
  </si>
  <si>
    <t>Расходы по содержанию и тек.ремонту, руб.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</si>
  <si>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</si>
  <si>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>Общая площадь квартир - 631,4 м2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</si>
  <si>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</si>
  <si>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</si>
  <si>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</si>
  <si>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>Услуги по содержанию многоквартирного дома</t>
  </si>
  <si>
    <t>Интернет Квант-телеком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</si>
  <si>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Замурий Татьяны Тимофеевны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</si>
  <si>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      от                    2023 г.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</si>
  <si>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</si>
  <si>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</si>
  <si>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Замурий Т.Т.</t>
    </r>
  </si>
  <si>
    <t>Предъявлено населению 44513,7</t>
  </si>
  <si>
    <t>за 1 квартал 2024 года</t>
  </si>
  <si>
    <t>31.03.2024 г.</t>
  </si>
  <si>
    <t xml:space="preserve">           2. Всего за период с "01" 01 2024 г. по "31" 03 2024 г. выполнено работ (оказано услуг) на общую сумму тридцать тысяч девятьсот пятьдесят четыре рубля 61 копейка.</t>
  </si>
  <si>
    <t>за 2 квартал 2024 года</t>
  </si>
  <si>
    <t>30.06.2024 г.</t>
  </si>
  <si>
    <t>Корректировка расходов по договору с ОАО "Газпром газораспределения Воронеж" (по статье содержание МКД)</t>
  </si>
  <si>
    <t>за 2023 г.</t>
  </si>
  <si>
    <t>2 квартал</t>
  </si>
  <si>
    <t xml:space="preserve">           2. Всего за период с "01" 04 2024 г. по "30" 06 2024 г. выполнено работ (оказано услуг) на общую сумму тридцать тысяч семьсот десять рублей 01 копейка.</t>
  </si>
  <si>
    <t>за 3 квартал 2024 года</t>
  </si>
  <si>
    <t>30.09.2024 г.</t>
  </si>
  <si>
    <t>3 квартал</t>
  </si>
  <si>
    <t>Установка дверей в сарай (смета)</t>
  </si>
  <si>
    <t>Штукатурка откосов</t>
  </si>
  <si>
    <t>сентябрь</t>
  </si>
  <si>
    <t>ч/ч</t>
  </si>
  <si>
    <t xml:space="preserve">           2. Всего за период с "01" 07 2024 г. по "30" 09 2024 г. выполнено работ (оказано услуг) на общую сумму пятьдесят шесть тысяч двести восемьдесят два рубля 32 копейки.</t>
  </si>
  <si>
    <t>Предъявлено населению 46407,9</t>
  </si>
  <si>
    <t>ОТЧЕТ</t>
  </si>
  <si>
    <t>О ВЫПОЛНЕННЫХ РАБОТАХ И ДВИЖЕНИИ  СРЕДСТВ</t>
  </si>
  <si>
    <t>НА ЛИЦЕВОМ СЧЕТЕ  ЗА  период  с 01.01.2024 г. по 31.12.2024 г.</t>
  </si>
  <si>
    <t>Остаток на начало периода</t>
  </si>
  <si>
    <t xml:space="preserve">Доходы: </t>
  </si>
  <si>
    <t>Начислено всего 181001,16</t>
  </si>
  <si>
    <t>Оплачено в текущем периоде по квитанциям</t>
  </si>
  <si>
    <t>Оплачено за размещение оборудования интернет Квант-телеком</t>
  </si>
  <si>
    <t>Итого доходов:</t>
  </si>
  <si>
    <t>Расходы:</t>
  </si>
  <si>
    <t xml:space="preserve">Услуги по содержанию многоквартирного дома </t>
  </si>
  <si>
    <t xml:space="preserve">Расходы по управлению МКД </t>
  </si>
  <si>
    <t>Непредвиденные работы 8 ч/ч</t>
  </si>
  <si>
    <t>работы по договору, всего</t>
  </si>
  <si>
    <t>в том числе:</t>
  </si>
  <si>
    <t xml:space="preserve">   * Установка дверей в сарай  (смета)</t>
  </si>
  <si>
    <t xml:space="preserve">   * Корректировка расходов по договору с ОАО "Газпром газораспределения Воронеж" (по статье содержание МКД)</t>
  </si>
  <si>
    <t>Итого расходов</t>
  </si>
  <si>
    <t>Остаток средств на 01.01.2025</t>
  </si>
  <si>
    <t>Справочно:</t>
  </si>
  <si>
    <t>Задолженность населения по оплате на 01.01.2024 г.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</si>
  <si>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</si>
  <si>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</si>
  <si>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</si>
  <si>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Отчет за 2024 год.</t>
  </si>
  <si>
    <t>Перечень предлагаемых работ на 2025 год.</t>
  </si>
  <si>
    <t>Предложение по структуре тарифа на 2025 год.</t>
  </si>
  <si>
    <t>_____________________________________________</t>
  </si>
  <si>
    <t>по ж.д. ул. Гагарина, д. 2а</t>
  </si>
  <si>
    <t>за 4 квартал 2024 года</t>
  </si>
  <si>
    <t>31.12.2024 г.</t>
  </si>
  <si>
    <t>4 квартал</t>
  </si>
  <si>
    <t xml:space="preserve">           2. Всего за период с "01" 10 2024 г. по "31" 12 2024 г. выполнено работ (оказано услуг) на общую сумму сорок тысяч семьсот  шестьдесят три рубля 18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</si>
</sst>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_ ;\-#,##0.00\ 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5" fillId="0" borderId="0"/>
    <xf numFmtId="0" fontId="16" fillId="0" borderId="0"/>
    <xf numFmtId="0" fontId="17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4" fillId="0" borderId="0" xfId="1" applyFont="1"/>
    <xf numFmtId="0" fontId="11" fillId="0" borderId="0" xfId="0" applyFont="1"/>
    <xf numFmtId="0" fontId="1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39" fontId="8" fillId="0" borderId="0" xfId="0" applyNumberFormat="1" applyFont="1"/>
    <xf numFmtId="39" fontId="8" fillId="0" borderId="0" xfId="1" applyNumberFormat="1" applyFont="1"/>
    <xf numFmtId="43" fontId="4" fillId="0" borderId="0" xfId="1" applyFont="1" applyAlignment="1">
      <alignment horizontal="right"/>
    </xf>
    <xf numFmtId="0" fontId="14" fillId="0" borderId="4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4" fillId="0" borderId="6" xfId="0" applyFont="1" applyBorder="1" applyAlignment="1">
      <alignment wrapText="1"/>
    </xf>
    <xf numFmtId="0" fontId="18" fillId="0" borderId="0" xfId="0" applyFont="1"/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20" fillId="0" borderId="0" xfId="0" applyFont="1"/>
    <xf numFmtId="0" fontId="21" fillId="0" borderId="0" xfId="0" applyFont="1" applyAlignment="1">
      <alignment horizontal="center"/>
    </xf>
    <xf numFmtId="0" fontId="3" fillId="0" borderId="0" xfId="0" applyFont="1" applyAlignment="1"/>
    <xf numFmtId="0" fontId="3" fillId="0" borderId="1" xfId="0" applyFont="1" applyBorder="1" applyAlignment="1">
      <alignment vertical="center" wrapText="1"/>
    </xf>
    <xf numFmtId="43" fontId="20" fillId="0" borderId="0" xfId="0" applyNumberFormat="1" applyFont="1"/>
    <xf numFmtId="0" fontId="3" fillId="0" borderId="0" xfId="0" applyFont="1" applyAlignment="1">
      <alignment horizontal="center"/>
    </xf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5" fontId="3" fillId="0" borderId="0" xfId="1" applyNumberFormat="1" applyFont="1" applyBorder="1"/>
    <xf numFmtId="0" fontId="3" fillId="0" borderId="0" xfId="0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horizontal="right"/>
    </xf>
    <xf numFmtId="0" fontId="3" fillId="0" borderId="7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165" fontId="7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5" fontId="3" fillId="0" borderId="0" xfId="1" applyNumberFormat="1" applyFont="1" applyBorder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19" zoomScaleSheetLayoutView="100" workbookViewId="0">
      <selection activeCell="B45" sqref="B45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0" t="s">
        <v>11</v>
      </c>
      <c r="B1" s="50"/>
      <c r="C1" s="50"/>
      <c r="D1" s="50"/>
      <c r="E1" s="50"/>
    </row>
    <row r="2" spans="1:5" ht="32.25" customHeight="1" x14ac:dyDescent="0.25">
      <c r="A2" s="51" t="s">
        <v>12</v>
      </c>
      <c r="B2" s="52"/>
      <c r="C2" s="52"/>
      <c r="D2" s="52"/>
      <c r="E2" s="52"/>
    </row>
    <row r="3" spans="1:5" x14ac:dyDescent="0.25">
      <c r="A3" s="53" t="s">
        <v>48</v>
      </c>
      <c r="B3" s="53"/>
      <c r="C3" s="53"/>
      <c r="D3" s="53"/>
      <c r="E3" s="53"/>
    </row>
    <row r="4" spans="1:5" s="1" customFormat="1" ht="17.25" customHeight="1" x14ac:dyDescent="0.25">
      <c r="A4" s="27" t="s">
        <v>13</v>
      </c>
      <c r="B4" s="4"/>
      <c r="C4" s="4"/>
      <c r="D4" s="29"/>
      <c r="E4" s="28" t="s">
        <v>49</v>
      </c>
    </row>
    <row r="5" spans="1:5" ht="8.25" customHeight="1" x14ac:dyDescent="0.25">
      <c r="A5" s="25"/>
      <c r="B5" s="4"/>
      <c r="C5" s="4"/>
      <c r="D5" s="4"/>
      <c r="E5" s="4"/>
    </row>
    <row r="6" spans="1:5" x14ac:dyDescent="0.25">
      <c r="A6" s="49" t="s">
        <v>0</v>
      </c>
      <c r="B6" s="49"/>
      <c r="C6" s="49"/>
      <c r="D6" s="49"/>
      <c r="E6" s="49"/>
    </row>
    <row r="7" spans="1:5" x14ac:dyDescent="0.25">
      <c r="A7" s="54" t="s">
        <v>22</v>
      </c>
      <c r="B7" s="54"/>
      <c r="C7" s="54"/>
      <c r="D7" s="54"/>
      <c r="E7" s="54"/>
    </row>
    <row r="8" spans="1:5" x14ac:dyDescent="0.25">
      <c r="A8" s="55" t="s">
        <v>1</v>
      </c>
      <c r="B8" s="55"/>
      <c r="C8" s="55"/>
      <c r="D8" s="55"/>
      <c r="E8" s="55"/>
    </row>
    <row r="9" spans="1:5" ht="18" customHeight="1" x14ac:dyDescent="0.25">
      <c r="A9" s="56" t="s">
        <v>42</v>
      </c>
      <c r="B9" s="56"/>
      <c r="C9" s="56"/>
      <c r="D9" s="56"/>
      <c r="E9" s="56"/>
    </row>
    <row r="10" spans="1:5" ht="22.5" customHeight="1" x14ac:dyDescent="0.25">
      <c r="A10" s="57" t="s">
        <v>14</v>
      </c>
      <c r="B10" s="58"/>
      <c r="C10" s="58"/>
      <c r="D10" s="58"/>
      <c r="E10" s="58"/>
    </row>
    <row r="11" spans="1:5" ht="30.75" customHeight="1" x14ac:dyDescent="0.25">
      <c r="A11" s="49" t="s">
        <v>43</v>
      </c>
      <c r="B11" s="49"/>
      <c r="C11" s="49"/>
      <c r="D11" s="49"/>
      <c r="E11" s="49"/>
    </row>
    <row r="12" spans="1:5" x14ac:dyDescent="0.25">
      <c r="A12" s="55" t="s">
        <v>15</v>
      </c>
      <c r="B12" s="59"/>
      <c r="C12" s="59"/>
      <c r="D12" s="59"/>
      <c r="E12" s="59"/>
    </row>
    <row r="13" spans="1:5" x14ac:dyDescent="0.25">
      <c r="A13" s="49" t="s">
        <v>21</v>
      </c>
      <c r="B13" s="49"/>
      <c r="C13" s="49"/>
      <c r="D13" s="49"/>
      <c r="E13" s="49"/>
    </row>
    <row r="14" spans="1:5" ht="11.25" customHeight="1" x14ac:dyDescent="0.25">
      <c r="A14" s="55" t="s">
        <v>2</v>
      </c>
      <c r="B14" s="59"/>
      <c r="C14" s="59"/>
      <c r="D14" s="59"/>
      <c r="E14" s="59"/>
    </row>
    <row r="15" spans="1:5" x14ac:dyDescent="0.25">
      <c r="A15" s="49" t="s">
        <v>44</v>
      </c>
      <c r="B15" s="49"/>
      <c r="C15" s="49"/>
      <c r="D15" s="49"/>
      <c r="E15" s="49"/>
    </row>
    <row r="16" spans="1:5" ht="10.5" customHeight="1" x14ac:dyDescent="0.25">
      <c r="A16" s="55" t="s">
        <v>16</v>
      </c>
      <c r="B16" s="59"/>
      <c r="C16" s="59"/>
      <c r="D16" s="59"/>
      <c r="E16" s="59"/>
    </row>
    <row r="17" spans="1:7" ht="30.75" customHeight="1" x14ac:dyDescent="0.25">
      <c r="A17" s="49" t="s">
        <v>35</v>
      </c>
      <c r="B17" s="49"/>
      <c r="C17" s="49"/>
      <c r="D17" s="49"/>
      <c r="E17" s="49"/>
    </row>
    <row r="18" spans="1:7" ht="63.75" customHeight="1" x14ac:dyDescent="0.25">
      <c r="A18" s="49" t="s">
        <v>23</v>
      </c>
      <c r="B18" s="49"/>
      <c r="C18" s="49"/>
      <c r="D18" s="49"/>
      <c r="E18" s="49"/>
    </row>
    <row r="19" spans="1:7" ht="33.75" customHeight="1" x14ac:dyDescent="0.25">
      <c r="A19" s="61" t="s">
        <v>24</v>
      </c>
      <c r="B19" s="61"/>
      <c r="C19" s="61"/>
      <c r="D19" s="61"/>
      <c r="E19" s="61"/>
    </row>
    <row r="20" spans="1:7" x14ac:dyDescent="0.25">
      <c r="A20" s="61"/>
      <c r="B20" s="61"/>
      <c r="C20" s="61"/>
      <c r="D20" s="61"/>
      <c r="E20" s="61"/>
      <c r="F20" s="2">
        <v>631.4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40</v>
      </c>
      <c r="B22" s="9" t="s">
        <v>32</v>
      </c>
      <c r="C22" s="3" t="s">
        <v>4</v>
      </c>
      <c r="D22" s="3">
        <v>11.5</v>
      </c>
      <c r="E22" s="8">
        <f>D22*F20*G20</f>
        <v>21783.3</v>
      </c>
    </row>
    <row r="23" spans="1:7" x14ac:dyDescent="0.25">
      <c r="A23" s="7" t="s">
        <v>37</v>
      </c>
      <c r="B23" s="9" t="s">
        <v>25</v>
      </c>
      <c r="C23" s="3" t="s">
        <v>4</v>
      </c>
      <c r="D23" s="3">
        <v>4.3600000000000003</v>
      </c>
      <c r="E23" s="8">
        <f>D23*F20*G20</f>
        <v>8258.7119999999995</v>
      </c>
    </row>
    <row r="24" spans="1:7" x14ac:dyDescent="0.25">
      <c r="A24" s="7" t="s">
        <v>26</v>
      </c>
      <c r="B24" s="9" t="s">
        <v>27</v>
      </c>
      <c r="C24" s="3" t="s">
        <v>28</v>
      </c>
      <c r="D24" s="3"/>
      <c r="E24" s="8">
        <v>912.6</v>
      </c>
    </row>
    <row r="25" spans="1:7" x14ac:dyDescent="0.25">
      <c r="A25" s="23"/>
      <c r="C25" s="3"/>
      <c r="D25" s="3"/>
      <c r="E25" s="8"/>
    </row>
    <row r="26" spans="1:7" x14ac:dyDescent="0.25">
      <c r="A26" s="10" t="s">
        <v>29</v>
      </c>
      <c r="B26" s="11"/>
      <c r="C26" s="12"/>
      <c r="D26" s="12"/>
      <c r="E26" s="13">
        <f>SUM(E22:E25)</f>
        <v>30954.611999999997</v>
      </c>
    </row>
    <row r="28" spans="1:7" ht="37.15" customHeight="1" x14ac:dyDescent="0.25">
      <c r="A28" s="62" t="s">
        <v>50</v>
      </c>
      <c r="B28" s="62"/>
      <c r="C28" s="62"/>
      <c r="D28" s="62"/>
      <c r="E28" s="62"/>
    </row>
    <row r="29" spans="1:7" ht="28.9" customHeight="1" x14ac:dyDescent="0.25">
      <c r="A29" s="49" t="s">
        <v>20</v>
      </c>
      <c r="B29" s="49"/>
      <c r="C29" s="49"/>
      <c r="D29" s="49"/>
      <c r="E29" s="49"/>
    </row>
    <row r="30" spans="1:7" x14ac:dyDescent="0.25">
      <c r="A30" s="49" t="s">
        <v>19</v>
      </c>
      <c r="B30" s="49"/>
      <c r="C30" s="49"/>
      <c r="D30" s="49"/>
      <c r="E30" s="49"/>
    </row>
    <row r="31" spans="1:7" s="14" customFormat="1" ht="31.15" customHeight="1" x14ac:dyDescent="0.25">
      <c r="A31" s="49" t="s">
        <v>30</v>
      </c>
      <c r="B31" s="49"/>
      <c r="C31" s="49"/>
      <c r="D31" s="49"/>
      <c r="E31" s="49"/>
    </row>
    <row r="32" spans="1:7" ht="21.6" customHeight="1" x14ac:dyDescent="0.25">
      <c r="A32" s="60" t="s">
        <v>5</v>
      </c>
      <c r="B32" s="60"/>
      <c r="C32" s="60"/>
      <c r="D32" s="60"/>
      <c r="E32" s="60"/>
    </row>
    <row r="33" spans="1:5" ht="30" customHeight="1" x14ac:dyDescent="0.25">
      <c r="A33" s="49" t="s">
        <v>17</v>
      </c>
      <c r="B33" s="49"/>
      <c r="C33" s="49"/>
      <c r="D33" s="49"/>
      <c r="E33" s="49"/>
    </row>
    <row r="34" spans="1:5" x14ac:dyDescent="0.25">
      <c r="A34" s="63" t="s">
        <v>45</v>
      </c>
      <c r="B34" s="63"/>
      <c r="C34" s="63"/>
      <c r="D34" s="63"/>
      <c r="E34" s="5"/>
    </row>
    <row r="35" spans="1:5" ht="31.5" customHeight="1" x14ac:dyDescent="0.25">
      <c r="B35" s="64" t="s">
        <v>18</v>
      </c>
      <c r="C35" s="64"/>
      <c r="D35" s="64"/>
      <c r="E35" s="6" t="s">
        <v>6</v>
      </c>
    </row>
    <row r="36" spans="1:5" x14ac:dyDescent="0.25">
      <c r="A36" s="24"/>
      <c r="B36" s="24"/>
      <c r="C36" s="24"/>
      <c r="D36" s="24"/>
      <c r="E36" s="24"/>
    </row>
    <row r="37" spans="1:5" x14ac:dyDescent="0.25">
      <c r="A37" s="65" t="s">
        <v>46</v>
      </c>
      <c r="B37" s="65"/>
      <c r="C37" s="65"/>
      <c r="D37" s="65"/>
      <c r="E37" s="5"/>
    </row>
    <row r="38" spans="1:5" x14ac:dyDescent="0.25">
      <c r="B38" s="64" t="s">
        <v>18</v>
      </c>
      <c r="C38" s="64"/>
      <c r="D38" s="64"/>
      <c r="E38" s="6" t="s">
        <v>6</v>
      </c>
    </row>
    <row r="39" spans="1:5" ht="15" customHeight="1" x14ac:dyDescent="0.25">
      <c r="A39" s="17" t="s">
        <v>36</v>
      </c>
    </row>
    <row r="40" spans="1:5" ht="11.25" customHeight="1" x14ac:dyDescent="0.25"/>
    <row r="41" spans="1:5" x14ac:dyDescent="0.25">
      <c r="A41" s="14" t="s">
        <v>31</v>
      </c>
    </row>
    <row r="42" spans="1:5" ht="15" customHeight="1" x14ac:dyDescent="0.25">
      <c r="A42" s="2" t="s">
        <v>39</v>
      </c>
      <c r="B42" s="21">
        <v>7051.99</v>
      </c>
    </row>
    <row r="43" spans="1:5" ht="17.25" customHeight="1" x14ac:dyDescent="0.25">
      <c r="A43" s="18" t="s">
        <v>47</v>
      </c>
    </row>
    <row r="44" spans="1:5" x14ac:dyDescent="0.25">
      <c r="A44" s="2" t="s">
        <v>33</v>
      </c>
      <c r="B44" s="15">
        <v>44513.7</v>
      </c>
    </row>
    <row r="45" spans="1:5" x14ac:dyDescent="0.25">
      <c r="A45" s="2" t="s">
        <v>41</v>
      </c>
      <c r="B45" s="22">
        <f>100*3</f>
        <v>300</v>
      </c>
    </row>
    <row r="46" spans="1:5" ht="30" x14ac:dyDescent="0.25">
      <c r="A46" s="26" t="s">
        <v>34</v>
      </c>
      <c r="B46" s="15">
        <f>E26</f>
        <v>30954.611999999997</v>
      </c>
    </row>
    <row r="47" spans="1:5" x14ac:dyDescent="0.25">
      <c r="A47" s="16" t="s">
        <v>38</v>
      </c>
      <c r="B47" s="20">
        <f>B42+B44+B45-B46</f>
        <v>20911.077999999998</v>
      </c>
    </row>
    <row r="49" spans="2:2" x14ac:dyDescent="0.25">
      <c r="B49" s="2">
        <v>7051.99</v>
      </c>
    </row>
  </sheetData>
  <mergeCells count="28">
    <mergeCell ref="A33:E33"/>
    <mergeCell ref="A34:D34"/>
    <mergeCell ref="B35:D35"/>
    <mergeCell ref="A37:D37"/>
    <mergeCell ref="B38:D38"/>
    <mergeCell ref="A32:E32"/>
    <mergeCell ref="A14:E14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13:E13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19" zoomScaleSheetLayoutView="100" workbookViewId="0">
      <selection activeCell="L42" sqref="L42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0" t="s">
        <v>11</v>
      </c>
      <c r="B1" s="50"/>
      <c r="C1" s="50"/>
      <c r="D1" s="50"/>
      <c r="E1" s="50"/>
    </row>
    <row r="2" spans="1:5" ht="32.25" customHeight="1" x14ac:dyDescent="0.25">
      <c r="A2" s="51" t="s">
        <v>12</v>
      </c>
      <c r="B2" s="52"/>
      <c r="C2" s="52"/>
      <c r="D2" s="52"/>
      <c r="E2" s="52"/>
    </row>
    <row r="3" spans="1:5" x14ac:dyDescent="0.25">
      <c r="A3" s="53" t="s">
        <v>51</v>
      </c>
      <c r="B3" s="53"/>
      <c r="C3" s="53"/>
      <c r="D3" s="53"/>
      <c r="E3" s="53"/>
    </row>
    <row r="4" spans="1:5" s="1" customFormat="1" ht="17.25" customHeight="1" x14ac:dyDescent="0.25">
      <c r="A4" s="33" t="s">
        <v>13</v>
      </c>
      <c r="B4" s="4"/>
      <c r="C4" s="4"/>
      <c r="D4" s="29"/>
      <c r="E4" s="28" t="s">
        <v>52</v>
      </c>
    </row>
    <row r="5" spans="1:5" ht="8.25" customHeight="1" x14ac:dyDescent="0.25">
      <c r="A5" s="31"/>
      <c r="B5" s="4"/>
      <c r="C5" s="4"/>
      <c r="D5" s="4"/>
      <c r="E5" s="4"/>
    </row>
    <row r="6" spans="1:5" x14ac:dyDescent="0.25">
      <c r="A6" s="49" t="s">
        <v>0</v>
      </c>
      <c r="B6" s="49"/>
      <c r="C6" s="49"/>
      <c r="D6" s="49"/>
      <c r="E6" s="49"/>
    </row>
    <row r="7" spans="1:5" x14ac:dyDescent="0.25">
      <c r="A7" s="54" t="s">
        <v>22</v>
      </c>
      <c r="B7" s="54"/>
      <c r="C7" s="54"/>
      <c r="D7" s="54"/>
      <c r="E7" s="54"/>
    </row>
    <row r="8" spans="1:5" x14ac:dyDescent="0.25">
      <c r="A8" s="55" t="s">
        <v>1</v>
      </c>
      <c r="B8" s="55"/>
      <c r="C8" s="55"/>
      <c r="D8" s="55"/>
      <c r="E8" s="55"/>
    </row>
    <row r="9" spans="1:5" ht="18" customHeight="1" x14ac:dyDescent="0.25">
      <c r="A9" s="56" t="s">
        <v>42</v>
      </c>
      <c r="B9" s="56"/>
      <c r="C9" s="56"/>
      <c r="D9" s="56"/>
      <c r="E9" s="56"/>
    </row>
    <row r="10" spans="1:5" ht="22.5" customHeight="1" x14ac:dyDescent="0.25">
      <c r="A10" s="57" t="s">
        <v>14</v>
      </c>
      <c r="B10" s="58"/>
      <c r="C10" s="58"/>
      <c r="D10" s="58"/>
      <c r="E10" s="58"/>
    </row>
    <row r="11" spans="1:5" ht="30.75" customHeight="1" x14ac:dyDescent="0.25">
      <c r="A11" s="49" t="s">
        <v>43</v>
      </c>
      <c r="B11" s="49"/>
      <c r="C11" s="49"/>
      <c r="D11" s="49"/>
      <c r="E11" s="49"/>
    </row>
    <row r="12" spans="1:5" x14ac:dyDescent="0.25">
      <c r="A12" s="55" t="s">
        <v>15</v>
      </c>
      <c r="B12" s="59"/>
      <c r="C12" s="59"/>
      <c r="D12" s="59"/>
      <c r="E12" s="59"/>
    </row>
    <row r="13" spans="1:5" x14ac:dyDescent="0.25">
      <c r="A13" s="49" t="s">
        <v>21</v>
      </c>
      <c r="B13" s="49"/>
      <c r="C13" s="49"/>
      <c r="D13" s="49"/>
      <c r="E13" s="49"/>
    </row>
    <row r="14" spans="1:5" ht="11.25" customHeight="1" x14ac:dyDescent="0.25">
      <c r="A14" s="55" t="s">
        <v>2</v>
      </c>
      <c r="B14" s="59"/>
      <c r="C14" s="59"/>
      <c r="D14" s="59"/>
      <c r="E14" s="59"/>
    </row>
    <row r="15" spans="1:5" x14ac:dyDescent="0.25">
      <c r="A15" s="49" t="s">
        <v>44</v>
      </c>
      <c r="B15" s="49"/>
      <c r="C15" s="49"/>
      <c r="D15" s="49"/>
      <c r="E15" s="49"/>
    </row>
    <row r="16" spans="1:5" ht="10.5" customHeight="1" x14ac:dyDescent="0.25">
      <c r="A16" s="55" t="s">
        <v>16</v>
      </c>
      <c r="B16" s="59"/>
      <c r="C16" s="59"/>
      <c r="D16" s="59"/>
      <c r="E16" s="59"/>
    </row>
    <row r="17" spans="1:7" ht="30.75" customHeight="1" x14ac:dyDescent="0.25">
      <c r="A17" s="49" t="s">
        <v>35</v>
      </c>
      <c r="B17" s="49"/>
      <c r="C17" s="49"/>
      <c r="D17" s="49"/>
      <c r="E17" s="49"/>
    </row>
    <row r="18" spans="1:7" ht="63.75" customHeight="1" x14ac:dyDescent="0.25">
      <c r="A18" s="49" t="s">
        <v>23</v>
      </c>
      <c r="B18" s="49"/>
      <c r="C18" s="49"/>
      <c r="D18" s="49"/>
      <c r="E18" s="49"/>
    </row>
    <row r="19" spans="1:7" ht="33.75" customHeight="1" x14ac:dyDescent="0.25">
      <c r="A19" s="61" t="s">
        <v>24</v>
      </c>
      <c r="B19" s="61"/>
      <c r="C19" s="61"/>
      <c r="D19" s="61"/>
      <c r="E19" s="61"/>
    </row>
    <row r="20" spans="1:7" x14ac:dyDescent="0.25">
      <c r="A20" s="61"/>
      <c r="B20" s="61"/>
      <c r="C20" s="61"/>
      <c r="D20" s="61"/>
      <c r="E20" s="61"/>
      <c r="F20" s="2">
        <v>631.4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40</v>
      </c>
      <c r="B22" s="9" t="s">
        <v>32</v>
      </c>
      <c r="C22" s="3" t="s">
        <v>4</v>
      </c>
      <c r="D22" s="3">
        <v>11.5</v>
      </c>
      <c r="E22" s="8">
        <f>D22*F20*G20</f>
        <v>21783.3</v>
      </c>
    </row>
    <row r="23" spans="1:7" x14ac:dyDescent="0.25">
      <c r="A23" s="7" t="s">
        <v>37</v>
      </c>
      <c r="B23" s="9" t="s">
        <v>25</v>
      </c>
      <c r="C23" s="3" t="s">
        <v>4</v>
      </c>
      <c r="D23" s="3">
        <v>4.3600000000000003</v>
      </c>
      <c r="E23" s="8">
        <f>D23*F20*G20</f>
        <v>8258.7119999999995</v>
      </c>
    </row>
    <row r="24" spans="1:7" x14ac:dyDescent="0.25">
      <c r="A24" s="7" t="s">
        <v>26</v>
      </c>
      <c r="B24" s="9" t="s">
        <v>55</v>
      </c>
      <c r="C24" s="3" t="s">
        <v>28</v>
      </c>
      <c r="D24" s="3"/>
      <c r="E24" s="8">
        <v>0</v>
      </c>
    </row>
    <row r="25" spans="1:7" s="38" customFormat="1" ht="60" x14ac:dyDescent="0.25">
      <c r="A25" s="34" t="s">
        <v>53</v>
      </c>
      <c r="B25" s="35" t="s">
        <v>54</v>
      </c>
      <c r="C25" s="36" t="s">
        <v>28</v>
      </c>
      <c r="D25" s="36"/>
      <c r="E25" s="37">
        <v>668</v>
      </c>
    </row>
    <row r="26" spans="1:7" x14ac:dyDescent="0.25">
      <c r="A26" s="23"/>
      <c r="C26" s="3"/>
      <c r="D26" s="3"/>
      <c r="E26" s="8"/>
    </row>
    <row r="27" spans="1:7" x14ac:dyDescent="0.25">
      <c r="A27" s="10" t="s">
        <v>29</v>
      </c>
      <c r="B27" s="11"/>
      <c r="C27" s="12"/>
      <c r="D27" s="12"/>
      <c r="E27" s="13">
        <f>SUM(E22:E26)</f>
        <v>30710.011999999999</v>
      </c>
    </row>
    <row r="29" spans="1:7" ht="37.15" customHeight="1" x14ac:dyDescent="0.25">
      <c r="A29" s="62" t="s">
        <v>56</v>
      </c>
      <c r="B29" s="62"/>
      <c r="C29" s="62"/>
      <c r="D29" s="62"/>
      <c r="E29" s="62"/>
    </row>
    <row r="30" spans="1:7" ht="28.9" customHeight="1" x14ac:dyDescent="0.25">
      <c r="A30" s="49" t="s">
        <v>20</v>
      </c>
      <c r="B30" s="49"/>
      <c r="C30" s="49"/>
      <c r="D30" s="49"/>
      <c r="E30" s="49"/>
    </row>
    <row r="31" spans="1:7" x14ac:dyDescent="0.25">
      <c r="A31" s="49" t="s">
        <v>19</v>
      </c>
      <c r="B31" s="49"/>
      <c r="C31" s="49"/>
      <c r="D31" s="49"/>
      <c r="E31" s="49"/>
    </row>
    <row r="32" spans="1:7" s="14" customFormat="1" ht="31.15" customHeight="1" x14ac:dyDescent="0.25">
      <c r="A32" s="49" t="s">
        <v>30</v>
      </c>
      <c r="B32" s="49"/>
      <c r="C32" s="49"/>
      <c r="D32" s="49"/>
      <c r="E32" s="49"/>
    </row>
    <row r="33" spans="1:5" ht="21.6" customHeight="1" x14ac:dyDescent="0.25">
      <c r="A33" s="60" t="s">
        <v>5</v>
      </c>
      <c r="B33" s="60"/>
      <c r="C33" s="60"/>
      <c r="D33" s="60"/>
      <c r="E33" s="60"/>
    </row>
    <row r="34" spans="1:5" ht="30" customHeight="1" x14ac:dyDescent="0.25">
      <c r="A34" s="49" t="s">
        <v>17</v>
      </c>
      <c r="B34" s="49"/>
      <c r="C34" s="49"/>
      <c r="D34" s="49"/>
      <c r="E34" s="49"/>
    </row>
    <row r="35" spans="1:5" x14ac:dyDescent="0.25">
      <c r="A35" s="63" t="s">
        <v>45</v>
      </c>
      <c r="B35" s="63"/>
      <c r="C35" s="63"/>
      <c r="D35" s="63"/>
      <c r="E35" s="5"/>
    </row>
    <row r="36" spans="1:5" ht="31.5" customHeight="1" x14ac:dyDescent="0.25">
      <c r="B36" s="64" t="s">
        <v>18</v>
      </c>
      <c r="C36" s="64"/>
      <c r="D36" s="64"/>
      <c r="E36" s="6" t="s">
        <v>6</v>
      </c>
    </row>
    <row r="37" spans="1:5" x14ac:dyDescent="0.25">
      <c r="A37" s="30"/>
      <c r="B37" s="30"/>
      <c r="C37" s="30"/>
      <c r="D37" s="30"/>
      <c r="E37" s="30"/>
    </row>
    <row r="38" spans="1:5" x14ac:dyDescent="0.25">
      <c r="A38" s="65" t="s">
        <v>46</v>
      </c>
      <c r="B38" s="65"/>
      <c r="C38" s="65"/>
      <c r="D38" s="65"/>
      <c r="E38" s="5"/>
    </row>
    <row r="39" spans="1:5" x14ac:dyDescent="0.25">
      <c r="B39" s="64" t="s">
        <v>18</v>
      </c>
      <c r="C39" s="64"/>
      <c r="D39" s="64"/>
      <c r="E39" s="6" t="s">
        <v>6</v>
      </c>
    </row>
    <row r="40" spans="1:5" ht="15" customHeight="1" x14ac:dyDescent="0.25">
      <c r="A40" s="17" t="s">
        <v>36</v>
      </c>
    </row>
    <row r="41" spans="1:5" ht="11.25" customHeight="1" x14ac:dyDescent="0.25"/>
    <row r="42" spans="1:5" x14ac:dyDescent="0.25">
      <c r="A42" s="14" t="s">
        <v>31</v>
      </c>
    </row>
    <row r="43" spans="1:5" ht="15" customHeight="1" x14ac:dyDescent="0.25">
      <c r="A43" s="2" t="s">
        <v>39</v>
      </c>
      <c r="B43" s="21">
        <f>'1кв'!B47</f>
        <v>20911.077999999998</v>
      </c>
    </row>
    <row r="44" spans="1:5" ht="17.25" customHeight="1" x14ac:dyDescent="0.25">
      <c r="A44" s="18" t="s">
        <v>47</v>
      </c>
    </row>
    <row r="45" spans="1:5" x14ac:dyDescent="0.25">
      <c r="A45" s="2" t="s">
        <v>33</v>
      </c>
      <c r="B45" s="15">
        <v>44513.7</v>
      </c>
    </row>
    <row r="46" spans="1:5" x14ac:dyDescent="0.25">
      <c r="A46" s="2" t="s">
        <v>41</v>
      </c>
      <c r="B46" s="22">
        <f>100*3</f>
        <v>300</v>
      </c>
    </row>
    <row r="47" spans="1:5" ht="30" x14ac:dyDescent="0.25">
      <c r="A47" s="32" t="s">
        <v>34</v>
      </c>
      <c r="B47" s="15">
        <f>E27</f>
        <v>30710.011999999999</v>
      </c>
    </row>
    <row r="48" spans="1:5" x14ac:dyDescent="0.25">
      <c r="A48" s="16" t="s">
        <v>38</v>
      </c>
      <c r="B48" s="20">
        <f>B43+B45+B46-B47</f>
        <v>35014.765999999989</v>
      </c>
    </row>
    <row r="50" spans="2:2" x14ac:dyDescent="0.25">
      <c r="B50" s="2">
        <v>7051.99</v>
      </c>
    </row>
  </sheetData>
  <mergeCells count="28">
    <mergeCell ref="A35:D35"/>
    <mergeCell ref="B36:D36"/>
    <mergeCell ref="A38:D38"/>
    <mergeCell ref="B39:D39"/>
    <mergeCell ref="A29:E29"/>
    <mergeCell ref="A30:E30"/>
    <mergeCell ref="A31:E31"/>
    <mergeCell ref="A32:E32"/>
    <mergeCell ref="A33:E33"/>
    <mergeCell ref="A34:E34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19" zoomScaleSheetLayoutView="100" workbookViewId="0">
      <selection activeCell="D47" sqref="D47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0" t="s">
        <v>11</v>
      </c>
      <c r="B1" s="50"/>
      <c r="C1" s="50"/>
      <c r="D1" s="50"/>
      <c r="E1" s="50"/>
    </row>
    <row r="2" spans="1:5" ht="32.25" customHeight="1" x14ac:dyDescent="0.25">
      <c r="A2" s="51" t="s">
        <v>12</v>
      </c>
      <c r="B2" s="52"/>
      <c r="C2" s="52"/>
      <c r="D2" s="52"/>
      <c r="E2" s="52"/>
    </row>
    <row r="3" spans="1:5" x14ac:dyDescent="0.25">
      <c r="A3" s="53" t="s">
        <v>57</v>
      </c>
      <c r="B3" s="53"/>
      <c r="C3" s="53"/>
      <c r="D3" s="53"/>
      <c r="E3" s="53"/>
    </row>
    <row r="4" spans="1:5" s="1" customFormat="1" ht="17.25" customHeight="1" x14ac:dyDescent="0.25">
      <c r="A4" s="42" t="s">
        <v>13</v>
      </c>
      <c r="B4" s="4"/>
      <c r="C4" s="4"/>
      <c r="D4" s="29"/>
      <c r="E4" s="28" t="s">
        <v>58</v>
      </c>
    </row>
    <row r="5" spans="1:5" ht="8.25" customHeight="1" x14ac:dyDescent="0.25">
      <c r="A5" s="40"/>
      <c r="B5" s="4"/>
      <c r="C5" s="4"/>
      <c r="D5" s="4"/>
      <c r="E5" s="4"/>
    </row>
    <row r="6" spans="1:5" x14ac:dyDescent="0.25">
      <c r="A6" s="49" t="s">
        <v>0</v>
      </c>
      <c r="B6" s="49"/>
      <c r="C6" s="49"/>
      <c r="D6" s="49"/>
      <c r="E6" s="49"/>
    </row>
    <row r="7" spans="1:5" x14ac:dyDescent="0.25">
      <c r="A7" s="54" t="s">
        <v>22</v>
      </c>
      <c r="B7" s="54"/>
      <c r="C7" s="54"/>
      <c r="D7" s="54"/>
      <c r="E7" s="54"/>
    </row>
    <row r="8" spans="1:5" x14ac:dyDescent="0.25">
      <c r="A8" s="55" t="s">
        <v>1</v>
      </c>
      <c r="B8" s="55"/>
      <c r="C8" s="55"/>
      <c r="D8" s="55"/>
      <c r="E8" s="55"/>
    </row>
    <row r="9" spans="1:5" ht="18" customHeight="1" x14ac:dyDescent="0.25">
      <c r="A9" s="56" t="s">
        <v>42</v>
      </c>
      <c r="B9" s="56"/>
      <c r="C9" s="56"/>
      <c r="D9" s="56"/>
      <c r="E9" s="56"/>
    </row>
    <row r="10" spans="1:5" ht="22.5" customHeight="1" x14ac:dyDescent="0.25">
      <c r="A10" s="57" t="s">
        <v>14</v>
      </c>
      <c r="B10" s="58"/>
      <c r="C10" s="58"/>
      <c r="D10" s="58"/>
      <c r="E10" s="58"/>
    </row>
    <row r="11" spans="1:5" ht="30.75" customHeight="1" x14ac:dyDescent="0.25">
      <c r="A11" s="49" t="s">
        <v>43</v>
      </c>
      <c r="B11" s="49"/>
      <c r="C11" s="49"/>
      <c r="D11" s="49"/>
      <c r="E11" s="49"/>
    </row>
    <row r="12" spans="1:5" x14ac:dyDescent="0.25">
      <c r="A12" s="55" t="s">
        <v>15</v>
      </c>
      <c r="B12" s="59"/>
      <c r="C12" s="59"/>
      <c r="D12" s="59"/>
      <c r="E12" s="59"/>
    </row>
    <row r="13" spans="1:5" x14ac:dyDescent="0.25">
      <c r="A13" s="49" t="s">
        <v>21</v>
      </c>
      <c r="B13" s="49"/>
      <c r="C13" s="49"/>
      <c r="D13" s="49"/>
      <c r="E13" s="49"/>
    </row>
    <row r="14" spans="1:5" ht="11.25" customHeight="1" x14ac:dyDescent="0.25">
      <c r="A14" s="55" t="s">
        <v>2</v>
      </c>
      <c r="B14" s="59"/>
      <c r="C14" s="59"/>
      <c r="D14" s="59"/>
      <c r="E14" s="59"/>
    </row>
    <row r="15" spans="1:5" x14ac:dyDescent="0.25">
      <c r="A15" s="49" t="s">
        <v>44</v>
      </c>
      <c r="B15" s="49"/>
      <c r="C15" s="49"/>
      <c r="D15" s="49"/>
      <c r="E15" s="49"/>
    </row>
    <row r="16" spans="1:5" ht="10.5" customHeight="1" x14ac:dyDescent="0.25">
      <c r="A16" s="55" t="s">
        <v>16</v>
      </c>
      <c r="B16" s="59"/>
      <c r="C16" s="59"/>
      <c r="D16" s="59"/>
      <c r="E16" s="59"/>
    </row>
    <row r="17" spans="1:7" ht="30.75" customHeight="1" x14ac:dyDescent="0.25">
      <c r="A17" s="49" t="s">
        <v>35</v>
      </c>
      <c r="B17" s="49"/>
      <c r="C17" s="49"/>
      <c r="D17" s="49"/>
      <c r="E17" s="49"/>
    </row>
    <row r="18" spans="1:7" ht="63.75" customHeight="1" x14ac:dyDescent="0.25">
      <c r="A18" s="49" t="s">
        <v>23</v>
      </c>
      <c r="B18" s="49"/>
      <c r="C18" s="49"/>
      <c r="D18" s="49"/>
      <c r="E18" s="49"/>
    </row>
    <row r="19" spans="1:7" ht="33.75" customHeight="1" x14ac:dyDescent="0.25">
      <c r="A19" s="61" t="s">
        <v>24</v>
      </c>
      <c r="B19" s="61"/>
      <c r="C19" s="61"/>
      <c r="D19" s="61"/>
      <c r="E19" s="61"/>
    </row>
    <row r="20" spans="1:7" x14ac:dyDescent="0.25">
      <c r="A20" s="61"/>
      <c r="B20" s="61"/>
      <c r="C20" s="61"/>
      <c r="D20" s="61"/>
      <c r="E20" s="61"/>
      <c r="F20" s="2">
        <v>631.4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40</v>
      </c>
      <c r="B22" s="9" t="s">
        <v>32</v>
      </c>
      <c r="C22" s="3" t="s">
        <v>4</v>
      </c>
      <c r="D22" s="3">
        <v>16.84</v>
      </c>
      <c r="E22" s="8">
        <f>D22*F20*G20</f>
        <v>31898.328000000001</v>
      </c>
    </row>
    <row r="23" spans="1:7" x14ac:dyDescent="0.25">
      <c r="A23" s="7" t="s">
        <v>37</v>
      </c>
      <c r="B23" s="9" t="s">
        <v>25</v>
      </c>
      <c r="C23" s="3" t="s">
        <v>4</v>
      </c>
      <c r="D23" s="3">
        <v>4.68</v>
      </c>
      <c r="E23" s="8">
        <f>D23*F20*G20</f>
        <v>8864.8559999999998</v>
      </c>
    </row>
    <row r="24" spans="1:7" x14ac:dyDescent="0.25">
      <c r="A24" s="7" t="s">
        <v>26</v>
      </c>
      <c r="B24" s="9" t="s">
        <v>59</v>
      </c>
      <c r="C24" s="3" t="s">
        <v>28</v>
      </c>
      <c r="D24" s="3"/>
      <c r="E24" s="8">
        <v>288.37</v>
      </c>
    </row>
    <row r="25" spans="1:7" s="38" customFormat="1" x14ac:dyDescent="0.25">
      <c r="A25" s="47" t="s">
        <v>60</v>
      </c>
      <c r="B25" s="35" t="s">
        <v>62</v>
      </c>
      <c r="C25" s="36" t="s">
        <v>28</v>
      </c>
      <c r="D25" s="36"/>
      <c r="E25" s="37">
        <f>4579.84+8361.01</f>
        <v>12940.85</v>
      </c>
    </row>
    <row r="26" spans="1:7" s="38" customFormat="1" x14ac:dyDescent="0.25">
      <c r="A26" s="47" t="s">
        <v>61</v>
      </c>
      <c r="B26" s="35" t="s">
        <v>62</v>
      </c>
      <c r="C26" s="36" t="s">
        <v>63</v>
      </c>
      <c r="D26" s="36">
        <v>8</v>
      </c>
      <c r="E26" s="37">
        <f>D26*286.24</f>
        <v>2289.92</v>
      </c>
    </row>
    <row r="27" spans="1:7" x14ac:dyDescent="0.25">
      <c r="A27" s="23"/>
      <c r="C27" s="3"/>
      <c r="D27" s="3"/>
      <c r="E27" s="8"/>
    </row>
    <row r="28" spans="1:7" x14ac:dyDescent="0.25">
      <c r="A28" s="10" t="s">
        <v>29</v>
      </c>
      <c r="B28" s="11"/>
      <c r="C28" s="12"/>
      <c r="D28" s="12"/>
      <c r="E28" s="13">
        <f>SUM(E22:E27)</f>
        <v>56282.324000000001</v>
      </c>
    </row>
    <row r="30" spans="1:7" ht="37.15" customHeight="1" x14ac:dyDescent="0.25">
      <c r="A30" s="62" t="s">
        <v>64</v>
      </c>
      <c r="B30" s="62"/>
      <c r="C30" s="62"/>
      <c r="D30" s="62"/>
      <c r="E30" s="62"/>
    </row>
    <row r="31" spans="1:7" ht="28.9" customHeight="1" x14ac:dyDescent="0.25">
      <c r="A31" s="49" t="s">
        <v>20</v>
      </c>
      <c r="B31" s="49"/>
      <c r="C31" s="49"/>
      <c r="D31" s="49"/>
      <c r="E31" s="49"/>
    </row>
    <row r="32" spans="1:7" x14ac:dyDescent="0.25">
      <c r="A32" s="49" t="s">
        <v>19</v>
      </c>
      <c r="B32" s="49"/>
      <c r="C32" s="49"/>
      <c r="D32" s="49"/>
      <c r="E32" s="49"/>
    </row>
    <row r="33" spans="1:5" s="14" customFormat="1" ht="31.15" customHeight="1" x14ac:dyDescent="0.25">
      <c r="A33" s="49" t="s">
        <v>30</v>
      </c>
      <c r="B33" s="49"/>
      <c r="C33" s="49"/>
      <c r="D33" s="49"/>
      <c r="E33" s="49"/>
    </row>
    <row r="34" spans="1:5" x14ac:dyDescent="0.25">
      <c r="A34" s="60" t="s">
        <v>5</v>
      </c>
      <c r="B34" s="60"/>
      <c r="C34" s="60"/>
      <c r="D34" s="60"/>
      <c r="E34" s="60"/>
    </row>
    <row r="35" spans="1:5" x14ac:dyDescent="0.25">
      <c r="A35" s="49" t="s">
        <v>17</v>
      </c>
      <c r="B35" s="49"/>
      <c r="C35" s="49"/>
      <c r="D35" s="49"/>
      <c r="E35" s="49"/>
    </row>
    <row r="36" spans="1:5" x14ac:dyDescent="0.25">
      <c r="A36" s="63" t="s">
        <v>45</v>
      </c>
      <c r="B36" s="63"/>
      <c r="C36" s="63"/>
      <c r="D36" s="63"/>
      <c r="E36" s="5"/>
    </row>
    <row r="37" spans="1:5" x14ac:dyDescent="0.25">
      <c r="B37" s="64" t="s">
        <v>18</v>
      </c>
      <c r="C37" s="64"/>
      <c r="D37" s="64"/>
      <c r="E37" s="6" t="s">
        <v>6</v>
      </c>
    </row>
    <row r="38" spans="1:5" x14ac:dyDescent="0.25">
      <c r="A38" s="39"/>
      <c r="B38" s="39"/>
      <c r="C38" s="39"/>
      <c r="D38" s="39"/>
      <c r="E38" s="39"/>
    </row>
    <row r="39" spans="1:5" x14ac:dyDescent="0.25">
      <c r="A39" s="65" t="s">
        <v>46</v>
      </c>
      <c r="B39" s="65"/>
      <c r="C39" s="65"/>
      <c r="D39" s="65"/>
      <c r="E39" s="5"/>
    </row>
    <row r="40" spans="1:5" x14ac:dyDescent="0.25">
      <c r="B40" s="64" t="s">
        <v>18</v>
      </c>
      <c r="C40" s="64"/>
      <c r="D40" s="64"/>
      <c r="E40" s="6" t="s">
        <v>6</v>
      </c>
    </row>
    <row r="41" spans="1:5" ht="15" customHeight="1" x14ac:dyDescent="0.25">
      <c r="A41" s="48" t="s">
        <v>36</v>
      </c>
    </row>
    <row r="42" spans="1:5" ht="11.25" customHeight="1" x14ac:dyDescent="0.25"/>
    <row r="43" spans="1:5" x14ac:dyDescent="0.25">
      <c r="A43" s="14" t="s">
        <v>31</v>
      </c>
    </row>
    <row r="44" spans="1:5" ht="15" customHeight="1" x14ac:dyDescent="0.25">
      <c r="A44" s="2" t="s">
        <v>39</v>
      </c>
      <c r="B44" s="21">
        <f>'2кв'!B48</f>
        <v>35014.765999999989</v>
      </c>
    </row>
    <row r="45" spans="1:5" ht="17.25" customHeight="1" x14ac:dyDescent="0.25">
      <c r="A45" s="18" t="s">
        <v>65</v>
      </c>
    </row>
    <row r="46" spans="1:5" x14ac:dyDescent="0.25">
      <c r="A46" s="2" t="s">
        <v>33</v>
      </c>
      <c r="B46" s="15">
        <v>45777.1</v>
      </c>
    </row>
    <row r="47" spans="1:5" ht="30" x14ac:dyDescent="0.25">
      <c r="A47" s="41" t="s">
        <v>34</v>
      </c>
      <c r="B47" s="15">
        <f>E28</f>
        <v>56282.324000000001</v>
      </c>
    </row>
    <row r="48" spans="1:5" x14ac:dyDescent="0.25">
      <c r="A48" s="16" t="s">
        <v>38</v>
      </c>
      <c r="B48" s="20">
        <f>B44+B46-B47</f>
        <v>24509.541999999979</v>
      </c>
    </row>
  </sheetData>
  <mergeCells count="28">
    <mergeCell ref="A36:D36"/>
    <mergeCell ref="B37:D37"/>
    <mergeCell ref="A39:D39"/>
    <mergeCell ref="B40:D40"/>
    <mergeCell ref="A30:E30"/>
    <mergeCell ref="A31:E31"/>
    <mergeCell ref="A32:E32"/>
    <mergeCell ref="A33:E33"/>
    <mergeCell ref="A34:E34"/>
    <mergeCell ref="A35:E35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1:E1"/>
    <mergeCell ref="A2:E2"/>
    <mergeCell ref="A3:E3"/>
    <mergeCell ref="A6:E6"/>
    <mergeCell ref="A7:E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BreakPreview" topLeftCell="A31" zoomScaleSheetLayoutView="100" workbookViewId="0">
      <selection activeCell="B45" sqref="B45"/>
    </sheetView>
  </sheetViews>
  <sheetFormatPr defaultColWidth="9.140625" defaultRowHeight="15" x14ac:dyDescent="0.25"/>
  <cols>
    <col min="1" max="1" width="33.28515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50" t="s">
        <v>11</v>
      </c>
      <c r="B1" s="50"/>
      <c r="C1" s="50"/>
      <c r="D1" s="50"/>
      <c r="E1" s="50"/>
    </row>
    <row r="2" spans="1:5" ht="32.25" customHeight="1" x14ac:dyDescent="0.25">
      <c r="A2" s="51" t="s">
        <v>12</v>
      </c>
      <c r="B2" s="52"/>
      <c r="C2" s="52"/>
      <c r="D2" s="52"/>
      <c r="E2" s="52"/>
    </row>
    <row r="3" spans="1:5" x14ac:dyDescent="0.25">
      <c r="A3" s="53" t="s">
        <v>95</v>
      </c>
      <c r="B3" s="53"/>
      <c r="C3" s="53"/>
      <c r="D3" s="53"/>
      <c r="E3" s="53"/>
    </row>
    <row r="4" spans="1:5" s="1" customFormat="1" ht="17.25" customHeight="1" x14ac:dyDescent="0.25">
      <c r="A4" s="46" t="s">
        <v>13</v>
      </c>
      <c r="B4" s="4"/>
      <c r="C4" s="4"/>
      <c r="D4" s="29"/>
      <c r="E4" s="28" t="s">
        <v>96</v>
      </c>
    </row>
    <row r="5" spans="1:5" ht="8.25" customHeight="1" x14ac:dyDescent="0.25">
      <c r="A5" s="44"/>
      <c r="B5" s="4"/>
      <c r="C5" s="4"/>
      <c r="D5" s="4"/>
      <c r="E5" s="4"/>
    </row>
    <row r="6" spans="1:5" x14ac:dyDescent="0.25">
      <c r="A6" s="49" t="s">
        <v>0</v>
      </c>
      <c r="B6" s="49"/>
      <c r="C6" s="49"/>
      <c r="D6" s="49"/>
      <c r="E6" s="49"/>
    </row>
    <row r="7" spans="1:5" x14ac:dyDescent="0.25">
      <c r="A7" s="54" t="s">
        <v>22</v>
      </c>
      <c r="B7" s="54"/>
      <c r="C7" s="54"/>
      <c r="D7" s="54"/>
      <c r="E7" s="54"/>
    </row>
    <row r="8" spans="1:5" x14ac:dyDescent="0.25">
      <c r="A8" s="55" t="s">
        <v>1</v>
      </c>
      <c r="B8" s="55"/>
      <c r="C8" s="55"/>
      <c r="D8" s="55"/>
      <c r="E8" s="55"/>
    </row>
    <row r="9" spans="1:5" ht="18" customHeight="1" x14ac:dyDescent="0.25">
      <c r="A9" s="56" t="s">
        <v>42</v>
      </c>
      <c r="B9" s="56"/>
      <c r="C9" s="56"/>
      <c r="D9" s="56"/>
      <c r="E9" s="56"/>
    </row>
    <row r="10" spans="1:5" ht="22.5" customHeight="1" x14ac:dyDescent="0.25">
      <c r="A10" s="57" t="s">
        <v>14</v>
      </c>
      <c r="B10" s="58"/>
      <c r="C10" s="58"/>
      <c r="D10" s="58"/>
      <c r="E10" s="58"/>
    </row>
    <row r="11" spans="1:5" ht="30.75" customHeight="1" x14ac:dyDescent="0.25">
      <c r="A11" s="49" t="s">
        <v>43</v>
      </c>
      <c r="B11" s="49"/>
      <c r="C11" s="49"/>
      <c r="D11" s="49"/>
      <c r="E11" s="49"/>
    </row>
    <row r="12" spans="1:5" x14ac:dyDescent="0.25">
      <c r="A12" s="55" t="s">
        <v>15</v>
      </c>
      <c r="B12" s="59"/>
      <c r="C12" s="59"/>
      <c r="D12" s="59"/>
      <c r="E12" s="59"/>
    </row>
    <row r="13" spans="1:5" x14ac:dyDescent="0.25">
      <c r="A13" s="49" t="s">
        <v>21</v>
      </c>
      <c r="B13" s="49"/>
      <c r="C13" s="49"/>
      <c r="D13" s="49"/>
      <c r="E13" s="49"/>
    </row>
    <row r="14" spans="1:5" ht="11.25" customHeight="1" x14ac:dyDescent="0.25">
      <c r="A14" s="55" t="s">
        <v>2</v>
      </c>
      <c r="B14" s="59"/>
      <c r="C14" s="59"/>
      <c r="D14" s="59"/>
      <c r="E14" s="59"/>
    </row>
    <row r="15" spans="1:5" x14ac:dyDescent="0.25">
      <c r="A15" s="49" t="s">
        <v>44</v>
      </c>
      <c r="B15" s="49"/>
      <c r="C15" s="49"/>
      <c r="D15" s="49"/>
      <c r="E15" s="49"/>
    </row>
    <row r="16" spans="1:5" ht="10.5" customHeight="1" x14ac:dyDescent="0.25">
      <c r="A16" s="55" t="s">
        <v>16</v>
      </c>
      <c r="B16" s="59"/>
      <c r="C16" s="59"/>
      <c r="D16" s="59"/>
      <c r="E16" s="59"/>
    </row>
    <row r="17" spans="1:7" ht="30.75" customHeight="1" x14ac:dyDescent="0.25">
      <c r="A17" s="49" t="s">
        <v>35</v>
      </c>
      <c r="B17" s="49"/>
      <c r="C17" s="49"/>
      <c r="D17" s="49"/>
      <c r="E17" s="49"/>
    </row>
    <row r="18" spans="1:7" ht="63.75" customHeight="1" x14ac:dyDescent="0.25">
      <c r="A18" s="49" t="s">
        <v>23</v>
      </c>
      <c r="B18" s="49"/>
      <c r="C18" s="49"/>
      <c r="D18" s="49"/>
      <c r="E18" s="49"/>
    </row>
    <row r="19" spans="1:7" ht="33.75" customHeight="1" x14ac:dyDescent="0.25">
      <c r="A19" s="61" t="s">
        <v>24</v>
      </c>
      <c r="B19" s="61"/>
      <c r="C19" s="61"/>
      <c r="D19" s="61"/>
      <c r="E19" s="61"/>
    </row>
    <row r="20" spans="1:7" x14ac:dyDescent="0.25">
      <c r="A20" s="61"/>
      <c r="B20" s="61"/>
      <c r="C20" s="61"/>
      <c r="D20" s="61"/>
      <c r="E20" s="61"/>
      <c r="F20" s="2">
        <v>631.4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19" t="s">
        <v>40</v>
      </c>
      <c r="B22" s="9" t="s">
        <v>32</v>
      </c>
      <c r="C22" s="3" t="s">
        <v>4</v>
      </c>
      <c r="D22" s="3">
        <v>16.84</v>
      </c>
      <c r="E22" s="8">
        <f>D22*F20*G20</f>
        <v>31898.328000000001</v>
      </c>
    </row>
    <row r="23" spans="1:7" x14ac:dyDescent="0.25">
      <c r="A23" s="7" t="s">
        <v>37</v>
      </c>
      <c r="B23" s="9" t="s">
        <v>25</v>
      </c>
      <c r="C23" s="3" t="s">
        <v>4</v>
      </c>
      <c r="D23" s="3">
        <v>4.68</v>
      </c>
      <c r="E23" s="8">
        <f>D23*F20*G20</f>
        <v>8864.8559999999998</v>
      </c>
    </row>
    <row r="24" spans="1:7" x14ac:dyDescent="0.25">
      <c r="A24" s="7" t="s">
        <v>26</v>
      </c>
      <c r="B24" s="9" t="s">
        <v>97</v>
      </c>
      <c r="C24" s="3" t="s">
        <v>28</v>
      </c>
      <c r="D24" s="3"/>
      <c r="E24" s="8">
        <v>0</v>
      </c>
    </row>
    <row r="25" spans="1:7" x14ac:dyDescent="0.25">
      <c r="A25" s="23"/>
      <c r="C25" s="3"/>
      <c r="D25" s="3"/>
      <c r="E25" s="8"/>
    </row>
    <row r="26" spans="1:7" x14ac:dyDescent="0.25">
      <c r="A26" s="10" t="s">
        <v>29</v>
      </c>
      <c r="B26" s="11"/>
      <c r="C26" s="12"/>
      <c r="D26" s="12"/>
      <c r="E26" s="13">
        <f>SUM(E22:E25)</f>
        <v>40763.184000000001</v>
      </c>
    </row>
    <row r="28" spans="1:7" ht="37.15" customHeight="1" x14ac:dyDescent="0.25">
      <c r="A28" s="62" t="s">
        <v>98</v>
      </c>
      <c r="B28" s="62"/>
      <c r="C28" s="62"/>
      <c r="D28" s="62"/>
      <c r="E28" s="62"/>
    </row>
    <row r="29" spans="1:7" ht="28.9" customHeight="1" x14ac:dyDescent="0.25">
      <c r="A29" s="49" t="s">
        <v>20</v>
      </c>
      <c r="B29" s="49"/>
      <c r="C29" s="49"/>
      <c r="D29" s="49"/>
      <c r="E29" s="49"/>
    </row>
    <row r="30" spans="1:7" x14ac:dyDescent="0.25">
      <c r="A30" s="49" t="s">
        <v>19</v>
      </c>
      <c r="B30" s="49"/>
      <c r="C30" s="49"/>
      <c r="D30" s="49"/>
      <c r="E30" s="49"/>
    </row>
    <row r="31" spans="1:7" s="14" customFormat="1" ht="31.15" customHeight="1" x14ac:dyDescent="0.25">
      <c r="A31" s="49" t="s">
        <v>30</v>
      </c>
      <c r="B31" s="49"/>
      <c r="C31" s="49"/>
      <c r="D31" s="49"/>
      <c r="E31" s="49"/>
    </row>
    <row r="32" spans="1:7" x14ac:dyDescent="0.25">
      <c r="A32" s="60" t="s">
        <v>5</v>
      </c>
      <c r="B32" s="60"/>
      <c r="C32" s="60"/>
      <c r="D32" s="60"/>
      <c r="E32" s="60"/>
    </row>
    <row r="33" spans="1:5" x14ac:dyDescent="0.25">
      <c r="A33" s="49" t="s">
        <v>17</v>
      </c>
      <c r="B33" s="49"/>
      <c r="C33" s="49"/>
      <c r="D33" s="49"/>
      <c r="E33" s="49"/>
    </row>
    <row r="34" spans="1:5" x14ac:dyDescent="0.25">
      <c r="A34" s="63" t="s">
        <v>45</v>
      </c>
      <c r="B34" s="63"/>
      <c r="C34" s="63"/>
      <c r="D34" s="63"/>
      <c r="E34" s="5"/>
    </row>
    <row r="35" spans="1:5" x14ac:dyDescent="0.25">
      <c r="B35" s="64" t="s">
        <v>18</v>
      </c>
      <c r="C35" s="64"/>
      <c r="D35" s="64"/>
      <c r="E35" s="6" t="s">
        <v>6</v>
      </c>
    </row>
    <row r="36" spans="1:5" x14ac:dyDescent="0.25">
      <c r="A36" s="43"/>
      <c r="B36" s="43"/>
      <c r="C36" s="43"/>
      <c r="D36" s="43"/>
      <c r="E36" s="43"/>
    </row>
    <row r="37" spans="1:5" x14ac:dyDescent="0.25">
      <c r="A37" s="65" t="s">
        <v>46</v>
      </c>
      <c r="B37" s="65"/>
      <c r="C37" s="65"/>
      <c r="D37" s="65"/>
      <c r="E37" s="5"/>
    </row>
    <row r="38" spans="1:5" x14ac:dyDescent="0.25">
      <c r="B38" s="64" t="s">
        <v>18</v>
      </c>
      <c r="C38" s="64"/>
      <c r="D38" s="64"/>
      <c r="E38" s="6" t="s">
        <v>6</v>
      </c>
    </row>
    <row r="39" spans="1:5" ht="15" customHeight="1" x14ac:dyDescent="0.25">
      <c r="A39" s="48" t="s">
        <v>36</v>
      </c>
    </row>
    <row r="40" spans="1:5" ht="11.25" customHeight="1" x14ac:dyDescent="0.25"/>
    <row r="41" spans="1:5" x14ac:dyDescent="0.25">
      <c r="A41" s="14" t="s">
        <v>31</v>
      </c>
    </row>
    <row r="42" spans="1:5" ht="15" customHeight="1" x14ac:dyDescent="0.25">
      <c r="A42" s="2" t="s">
        <v>39</v>
      </c>
      <c r="B42" s="21">
        <f>'3кв'!B48</f>
        <v>24509.541999999979</v>
      </c>
    </row>
    <row r="43" spans="1:5" ht="17.25" customHeight="1" x14ac:dyDescent="0.25">
      <c r="A43" s="2" t="s">
        <v>65</v>
      </c>
    </row>
    <row r="44" spans="1:5" x14ac:dyDescent="0.25">
      <c r="A44" s="2" t="s">
        <v>33</v>
      </c>
      <c r="B44" s="15">
        <v>46407.33</v>
      </c>
    </row>
    <row r="45" spans="1:5" ht="30" x14ac:dyDescent="0.25">
      <c r="A45" s="45" t="s">
        <v>34</v>
      </c>
      <c r="B45" s="15">
        <f>E26</f>
        <v>40763.184000000001</v>
      </c>
    </row>
    <row r="46" spans="1:5" x14ac:dyDescent="0.25">
      <c r="A46" s="16" t="s">
        <v>38</v>
      </c>
      <c r="B46" s="20">
        <f>B42+B44-B45</f>
        <v>30153.687999999973</v>
      </c>
    </row>
  </sheetData>
  <mergeCells count="28">
    <mergeCell ref="A34:D34"/>
    <mergeCell ref="B35:D35"/>
    <mergeCell ref="A37:D37"/>
    <mergeCell ref="B38:D38"/>
    <mergeCell ref="A28:E28"/>
    <mergeCell ref="A29:E29"/>
    <mergeCell ref="A30:E30"/>
    <mergeCell ref="A31:E31"/>
    <mergeCell ref="A32:E32"/>
    <mergeCell ref="A33:E33"/>
    <mergeCell ref="A15:E15"/>
    <mergeCell ref="A16:E16"/>
    <mergeCell ref="A17:E17"/>
    <mergeCell ref="A18:E18"/>
    <mergeCell ref="A19:E19"/>
    <mergeCell ref="A20:E20"/>
    <mergeCell ref="A9:E9"/>
    <mergeCell ref="A10:E10"/>
    <mergeCell ref="A11:E11"/>
    <mergeCell ref="A12:E12"/>
    <mergeCell ref="A13:E13"/>
    <mergeCell ref="A14:E14"/>
    <mergeCell ref="A1:E1"/>
    <mergeCell ref="A2:E2"/>
    <mergeCell ref="A3:E3"/>
    <mergeCell ref="A6:E6"/>
    <mergeCell ref="A7:E7"/>
    <mergeCell ref="A8:E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view="pageBreakPreview" topLeftCell="A10" zoomScaleSheetLayoutView="100" workbookViewId="0">
      <selection activeCell="C20" sqref="C20"/>
    </sheetView>
  </sheetViews>
  <sheetFormatPr defaultRowHeight="15.75" x14ac:dyDescent="0.25"/>
  <cols>
    <col min="1" max="1" width="10.5703125" style="68" customWidth="1"/>
    <col min="2" max="2" width="65.7109375" style="68" customWidth="1"/>
    <col min="3" max="3" width="16.140625" style="68" customWidth="1"/>
    <col min="4" max="4" width="14.85546875" style="68" customWidth="1"/>
    <col min="5" max="5" width="38.28515625" style="68" customWidth="1"/>
    <col min="6" max="6" width="12.42578125" style="68" customWidth="1"/>
    <col min="7" max="7" width="12" style="68" customWidth="1"/>
    <col min="8" max="8" width="13.5703125" style="68" customWidth="1"/>
    <col min="9" max="16384" width="9.140625" style="68"/>
  </cols>
  <sheetData>
    <row r="1" spans="1:6" x14ac:dyDescent="0.25">
      <c r="A1" s="66" t="s">
        <v>66</v>
      </c>
      <c r="B1" s="66"/>
      <c r="C1" s="66"/>
      <c r="D1" s="67"/>
    </row>
    <row r="2" spans="1:6" x14ac:dyDescent="0.25">
      <c r="A2" s="69" t="s">
        <v>67</v>
      </c>
      <c r="B2" s="69"/>
      <c r="C2" s="69"/>
      <c r="D2" s="70"/>
    </row>
    <row r="3" spans="1:6" x14ac:dyDescent="0.25">
      <c r="A3" s="69" t="s">
        <v>68</v>
      </c>
      <c r="B3" s="69"/>
      <c r="C3" s="69"/>
      <c r="D3" s="70"/>
    </row>
    <row r="4" spans="1:6" x14ac:dyDescent="0.25">
      <c r="A4" s="66" t="s">
        <v>94</v>
      </c>
      <c r="B4" s="66"/>
      <c r="C4" s="66"/>
      <c r="D4" s="67"/>
      <c r="E4" s="71"/>
      <c r="F4" s="72"/>
    </row>
    <row r="5" spans="1:6" x14ac:dyDescent="0.25">
      <c r="A5" s="73"/>
      <c r="B5" s="73"/>
      <c r="C5" s="73"/>
      <c r="D5" s="1"/>
      <c r="E5" s="71"/>
      <c r="F5" s="72"/>
    </row>
    <row r="6" spans="1:6" x14ac:dyDescent="0.25">
      <c r="A6" s="70"/>
      <c r="B6" s="74" t="s">
        <v>69</v>
      </c>
      <c r="C6" s="75">
        <f>'1кв'!B42</f>
        <v>7051.99</v>
      </c>
      <c r="D6" s="76"/>
      <c r="E6" s="71"/>
      <c r="F6" s="72"/>
    </row>
    <row r="7" spans="1:6" x14ac:dyDescent="0.25">
      <c r="A7" s="77" t="s">
        <v>70</v>
      </c>
      <c r="B7" s="74" t="s">
        <v>71</v>
      </c>
      <c r="C7" s="75"/>
      <c r="D7" s="76"/>
      <c r="E7" s="71"/>
      <c r="F7" s="72"/>
    </row>
    <row r="8" spans="1:6" x14ac:dyDescent="0.25">
      <c r="B8" s="78" t="s">
        <v>72</v>
      </c>
      <c r="C8" s="79">
        <f>'1кв'!B44+'2кв'!B45+'3кв'!B46+'4кв'!B44</f>
        <v>181211.83000000002</v>
      </c>
      <c r="D8" s="80"/>
    </row>
    <row r="9" spans="1:6" x14ac:dyDescent="0.25">
      <c r="B9" s="78" t="s">
        <v>73</v>
      </c>
      <c r="C9" s="79">
        <f>'1кв'!B45+'2кв'!B46</f>
        <v>600</v>
      </c>
      <c r="D9" s="80"/>
    </row>
    <row r="10" spans="1:6" x14ac:dyDescent="0.25">
      <c r="A10" s="81"/>
      <c r="B10" s="78" t="s">
        <v>74</v>
      </c>
      <c r="C10" s="82">
        <f>SUM(C8:C9)</f>
        <v>181811.83000000002</v>
      </c>
      <c r="D10" s="76"/>
    </row>
    <row r="11" spans="1:6" x14ac:dyDescent="0.25">
      <c r="A11" s="1"/>
      <c r="B11" s="83"/>
      <c r="C11" s="83"/>
      <c r="D11" s="84"/>
    </row>
    <row r="12" spans="1:6" x14ac:dyDescent="0.25">
      <c r="A12" s="85" t="s">
        <v>75</v>
      </c>
      <c r="B12" s="86" t="s">
        <v>76</v>
      </c>
      <c r="C12" s="87">
        <f>'1кв'!E22+'2кв'!E22+'3кв'!E22+'4кв'!E22</f>
        <v>107363.25599999999</v>
      </c>
      <c r="D12" s="84"/>
    </row>
    <row r="13" spans="1:6" x14ac:dyDescent="0.25">
      <c r="A13" s="85"/>
      <c r="B13" s="88" t="s">
        <v>77</v>
      </c>
      <c r="C13" s="87">
        <f>'1кв'!E23+'2кв'!E23+'3кв'!E23+'4кв'!E23</f>
        <v>34247.135999999999</v>
      </c>
      <c r="D13" s="84"/>
    </row>
    <row r="14" spans="1:6" x14ac:dyDescent="0.25">
      <c r="A14" s="85"/>
      <c r="B14" s="88" t="s">
        <v>26</v>
      </c>
      <c r="C14" s="87">
        <f>'1кв'!E24+'2кв'!E24+'3кв'!E24+'4кв'!E24</f>
        <v>1200.97</v>
      </c>
      <c r="D14" s="84"/>
    </row>
    <row r="15" spans="1:6" x14ac:dyDescent="0.25">
      <c r="A15" s="85"/>
      <c r="B15" s="88" t="s">
        <v>78</v>
      </c>
      <c r="C15" s="87">
        <f>'3кв'!E26</f>
        <v>2289.92</v>
      </c>
      <c r="D15" s="84"/>
    </row>
    <row r="16" spans="1:6" x14ac:dyDescent="0.25">
      <c r="A16" s="85"/>
      <c r="B16" s="88" t="s">
        <v>79</v>
      </c>
      <c r="C16" s="87">
        <f>SUM(C17:C20)</f>
        <v>13608.85</v>
      </c>
      <c r="D16" s="84"/>
    </row>
    <row r="17" spans="1:4" x14ac:dyDescent="0.25">
      <c r="A17" s="85"/>
      <c r="B17" s="88" t="s">
        <v>80</v>
      </c>
      <c r="C17" s="87"/>
      <c r="D17" s="84"/>
    </row>
    <row r="18" spans="1:4" x14ac:dyDescent="0.25">
      <c r="A18" s="85"/>
      <c r="B18" s="88" t="s">
        <v>81</v>
      </c>
      <c r="C18" s="87">
        <f>'3кв'!E25</f>
        <v>12940.85</v>
      </c>
      <c r="D18" s="84"/>
    </row>
    <row r="19" spans="1:4" ht="31.5" x14ac:dyDescent="0.25">
      <c r="A19" s="85"/>
      <c r="B19" s="88" t="s">
        <v>82</v>
      </c>
      <c r="C19" s="87">
        <f>'2кв'!E25</f>
        <v>668</v>
      </c>
      <c r="D19" s="84"/>
    </row>
    <row r="20" spans="1:4" x14ac:dyDescent="0.25">
      <c r="A20" s="85"/>
      <c r="B20" s="88"/>
      <c r="C20" s="87"/>
      <c r="D20" s="84"/>
    </row>
    <row r="21" spans="1:4" x14ac:dyDescent="0.25">
      <c r="A21" s="85"/>
      <c r="B21" s="88" t="s">
        <v>83</v>
      </c>
      <c r="C21" s="87">
        <f>SUM(C12:C16)</f>
        <v>158710.13200000001</v>
      </c>
      <c r="D21" s="84"/>
    </row>
    <row r="22" spans="1:4" x14ac:dyDescent="0.25">
      <c r="A22" s="1"/>
      <c r="B22" s="89" t="s">
        <v>84</v>
      </c>
      <c r="C22" s="90">
        <f>C6+C10-C21</f>
        <v>30153.687999999995</v>
      </c>
      <c r="D22" s="84"/>
    </row>
    <row r="23" spans="1:4" x14ac:dyDescent="0.25">
      <c r="A23" s="1"/>
      <c r="B23" s="77"/>
      <c r="C23" s="77"/>
      <c r="D23" s="84"/>
    </row>
    <row r="24" spans="1:4" x14ac:dyDescent="0.25">
      <c r="A24" s="1"/>
      <c r="B24" s="91" t="s">
        <v>85</v>
      </c>
      <c r="C24" s="91"/>
      <c r="D24" s="84"/>
    </row>
    <row r="25" spans="1:4" x14ac:dyDescent="0.25">
      <c r="A25" s="1"/>
      <c r="B25" s="91" t="s">
        <v>86</v>
      </c>
      <c r="C25" s="92">
        <v>14837.9</v>
      </c>
      <c r="D25" s="84"/>
    </row>
    <row r="26" spans="1:4" x14ac:dyDescent="0.25">
      <c r="A26" s="1"/>
      <c r="B26" s="93" t="s">
        <v>87</v>
      </c>
      <c r="C26" s="94">
        <v>15469.27</v>
      </c>
      <c r="D26" s="84"/>
    </row>
    <row r="27" spans="1:4" x14ac:dyDescent="0.25">
      <c r="A27" s="1"/>
      <c r="B27" s="91" t="s">
        <v>88</v>
      </c>
      <c r="C27" s="95">
        <f>C26-C25</f>
        <v>631.3700000000008</v>
      </c>
      <c r="D27" s="84"/>
    </row>
    <row r="28" spans="1:4" x14ac:dyDescent="0.25">
      <c r="A28" s="1"/>
      <c r="B28" s="77"/>
      <c r="C28" s="77"/>
      <c r="D28" s="84"/>
    </row>
    <row r="29" spans="1:4" x14ac:dyDescent="0.25">
      <c r="A29" s="1"/>
      <c r="B29" s="77"/>
      <c r="C29" s="77"/>
      <c r="D29" s="84"/>
    </row>
    <row r="30" spans="1:4" x14ac:dyDescent="0.25">
      <c r="A30" s="1" t="s">
        <v>89</v>
      </c>
      <c r="B30" s="77" t="s">
        <v>90</v>
      </c>
      <c r="C30" s="77"/>
      <c r="D30" s="84"/>
    </row>
    <row r="31" spans="1:4" x14ac:dyDescent="0.25">
      <c r="A31" s="1"/>
      <c r="B31" s="77" t="s">
        <v>91</v>
      </c>
      <c r="C31" s="77"/>
      <c r="D31" s="84"/>
    </row>
    <row r="32" spans="1:4" x14ac:dyDescent="0.25">
      <c r="A32" s="1"/>
      <c r="B32" s="77" t="s">
        <v>92</v>
      </c>
      <c r="C32" s="77"/>
      <c r="D32" s="84"/>
    </row>
    <row r="33" spans="1:4" x14ac:dyDescent="0.25">
      <c r="A33" s="1"/>
      <c r="B33" s="77"/>
      <c r="C33" s="77"/>
      <c r="D33" s="84"/>
    </row>
    <row r="34" spans="1:4" x14ac:dyDescent="0.25">
      <c r="A34" s="1"/>
      <c r="B34" s="77"/>
      <c r="C34" s="77"/>
      <c r="D34" s="84"/>
    </row>
    <row r="35" spans="1:4" x14ac:dyDescent="0.25">
      <c r="A35" s="1"/>
      <c r="B35" s="77" t="s">
        <v>93</v>
      </c>
      <c r="C35" s="77"/>
      <c r="D35" s="84"/>
    </row>
    <row r="36" spans="1:4" x14ac:dyDescent="0.25">
      <c r="A36" s="1"/>
      <c r="B36" s="77"/>
      <c r="C36" s="77"/>
      <c r="D36" s="84"/>
    </row>
    <row r="37" spans="1:4" x14ac:dyDescent="0.25">
      <c r="A37" s="1"/>
      <c r="B37" s="77"/>
      <c r="C37" s="77"/>
      <c r="D37" s="84"/>
    </row>
  </sheetData>
  <mergeCells count="6">
    <mergeCell ref="A1:C1"/>
    <mergeCell ref="A2:C2"/>
    <mergeCell ref="A3:C3"/>
    <mergeCell ref="A4:C4"/>
    <mergeCell ref="A5:C5"/>
    <mergeCell ref="B11:C11"/>
  </mergeCells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21</vt:i4>
      </vt:variant>
    </vt:vector>
  </HeadingPairs>
  <TitlesOfParts>
    <vt:vector size="26" baseType="lpstr">
      <vt:lpstr>1кв</vt:lpstr>
      <vt:lpstr>2кв</vt:lpstr>
      <vt:lpstr>3кв</vt:lpstr>
      <vt:lpstr>4кв</vt:lpstr>
      <vt:lpstr>отчет</vt:lpstr>
      <vt:lpstr>'1кв'!_edn1</vt:lpstr>
      <vt:lpstr>'2кв'!_edn1</vt:lpstr>
      <vt:lpstr>'3кв'!_edn1</vt:lpstr>
      <vt:lpstr>'4кв'!_edn1</vt:lpstr>
      <vt:lpstr>'1кв'!_edn2</vt:lpstr>
      <vt:lpstr>'2кв'!_edn2</vt:lpstr>
      <vt:lpstr>'3кв'!_edn2</vt:lpstr>
      <vt:lpstr>'4кв'!_edn2</vt:lpstr>
      <vt:lpstr>'1кв'!_edn3</vt:lpstr>
      <vt:lpstr>'2кв'!_edn3</vt:lpstr>
      <vt:lpstr>'3кв'!_edn3</vt:lpstr>
      <vt:lpstr>'4кв'!_edn3</vt:lpstr>
      <vt:lpstr>'1кв'!_edn4</vt:lpstr>
      <vt:lpstr>'2кв'!_edn4</vt:lpstr>
      <vt:lpstr>'3кв'!_edn4</vt:lpstr>
      <vt:lpstr>'4кв'!_edn4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2025-02-18T08:45:27Z</dcterms:modified>
</cp:coreProperties>
</file>